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60" documentId="8_{A45FC941-585B-47AF-891C-2A5DFDFC1550}" xr6:coauthVersionLast="47" xr6:coauthVersionMax="47" xr10:uidLastSave="{F9FF689F-A4B8-442D-A226-D66B6CE7AEEF}"/>
  <bookViews>
    <workbookView xWindow="574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0" i="1"/>
  <c r="D20" i="1"/>
  <c r="C20" i="1"/>
  <c r="C21" i="1" s="1"/>
  <c r="E19" i="1"/>
  <c r="D19" i="1"/>
  <c r="C19" i="1"/>
  <c r="E15" i="1"/>
  <c r="D15" i="1"/>
  <c r="C15" i="1"/>
  <c r="C16" i="1" s="1"/>
  <c r="E14" i="1"/>
  <c r="D14" i="1"/>
  <c r="C14" i="1"/>
  <c r="E12" i="1"/>
  <c r="D12" i="1"/>
  <c r="C12" i="1"/>
  <c r="E9" i="1"/>
  <c r="D9" i="1"/>
  <c r="C9" i="1"/>
  <c r="C10" i="1" s="1"/>
  <c r="E8" i="1"/>
  <c r="D8" i="1"/>
  <c r="C8" i="1"/>
  <c r="F23" i="1"/>
  <c r="F20" i="1"/>
  <c r="F19" i="1"/>
  <c r="F15" i="1"/>
  <c r="F14" i="1"/>
  <c r="F12" i="1"/>
  <c r="F9" i="1"/>
  <c r="F8" i="1"/>
  <c r="E21" i="1" l="1"/>
  <c r="E16" i="1"/>
  <c r="E10" i="1"/>
  <c r="D16" i="1"/>
  <c r="D10" i="1"/>
  <c r="D21" i="1"/>
  <c r="F10" i="1"/>
  <c r="F21" i="1"/>
  <c r="F16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<sst xmlns="http://schemas.openxmlformats.org/spreadsheetml/2006/main" count="29" uniqueCount="22">
  <si>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</si>
  <si>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</si>
  <si>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</si>
  <si>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</si>
  <si>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</si>
  <si>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</si>
  <si>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</si>
  <si>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</si>
  <si>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</si>
  <si>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</si>
  <si>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</si>
  <si>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</si>
  <si>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</si>
  <si>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</si>
  <si>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</si>
  <si>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FY2025 Consensus</t>
  </si>
  <si>
    <t>Metric</t>
  </si>
  <si>
    <t>FY2023 Actual</t>
  </si>
  <si>
    <t>FY2026 Consensus</t>
  </si>
  <si>
    <t>FY2027 Consensus</t>
  </si>
  <si>
    <t>FY2024 Actual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</si>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</sst>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3 Actual"/>
    <tableColumn id="3" xr3:uid="{817852F1-7581-49CC-A608-1949834DD1EF}" name="FY2024 Actual"/>
    <tableColumn id="4" xr3:uid="{48981A26-4229-491A-AE85-9DF1B1F2820F}" name="FY2025 Consensus"/>
    <tableColumn id="5" xr3:uid="{DD95E354-3AA2-4974-A999-341F6168C9D0}" name="FY2026 Consensus"/>
    <tableColumn id="6" xr3:uid="{686E1546-A473-4557-8C60-B4B67DC8DF04}" name="FY2027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45835</v>
      </c>
    </row>
    <row r="2" spans="1:6" x14ac:dyDescent="0.25">
      <c r="A2" t="s">
        <v>1</v>
      </c>
      <c r="B2" s="11">
        <v>5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43.8</v>
      </c>
    </row>
    <row r="6" spans="1:6" x14ac:dyDescent="0.25">
      <c r="A6" t="s">
        <v>16</v>
      </c>
      <c r="B6" s="1" t="s">
        <v>17</v>
      </c>
      <c r="C6" s="1" t="s">
        <v>20</v>
      </c>
      <c r="D6" s="1" t="s">
        <v>15</v>
      </c>
      <c r="E6" s="1" t="s">
        <v>18</v>
      </c>
      <c r="F6" s="1" t="s">
        <v>19</v>
      </c>
    </row>
    <row r="7" spans="1:6" x14ac:dyDescent="0.25">
      <c r="A7" t="s">
        <v>4</v>
      </c>
      <c r="B7" s="2">
        <v>173.2</v>
      </c>
      <c r="C7" s="2">
        <v>198</v>
      </c>
      <c r="D7" s="2">
        <v>201.2</v>
      </c>
      <c r="E7" s="2">
        <v>222.7</v>
      </c>
      <c r="F7" s="2">
        <v>220.3</v>
      </c>
    </row>
    <row r="8" spans="1:6" s="8" customFormat="1" ht="12.75" x14ac:dyDescent="0.2">
      <c r="A8" s="8" t="s">
        <v>5</v>
      </c>
      <c r="B8" s="9">
        <v>0.1686909581646423</v>
      </c>
      <c r="C8" s="9">
        <f t="shared" ref="C8" si="0">C7/B7-1</f>
        <v>0.14318706697459582</v>
      </c>
      <c r="D8" s="9">
        <f t="shared" ref="D8" si="1">D7/C7-1</f>
        <v>1.6161616161616044E-2</v>
      </c>
      <c r="E8" s="9">
        <f t="shared" ref="E8" si="2">E7/D7-1</f>
        <v>0.10685884691848901</v>
      </c>
      <c r="F8" s="9">
        <f t="shared" ref="F8" si="3">F7/E7-1</f>
        <v>-1.0776829815895672E-2</v>
      </c>
    </row>
    <row r="9" spans="1:6" x14ac:dyDescent="0.25">
      <c r="A9" t="s">
        <v>6</v>
      </c>
      <c r="B9" s="2">
        <v>120.72039999999998</v>
      </c>
      <c r="C9" s="2">
        <f>C7*C11</f>
        <v>143.05500000000001</v>
      </c>
      <c r="D9" s="2">
        <f>D7*D11</f>
        <v>143.01295999999999</v>
      </c>
      <c r="E9" s="2">
        <f>E7*E11</f>
        <v>159.45319999999998</v>
      </c>
      <c r="F9" s="2">
        <f>F7*F11</f>
        <v>156.58924000000002</v>
      </c>
    </row>
    <row r="10" spans="1:6" s="8" customFormat="1" ht="12.75" x14ac:dyDescent="0.2">
      <c r="A10" s="8" t="s">
        <v>5</v>
      </c>
      <c r="B10" s="9">
        <v>0.2218663967611334</v>
      </c>
      <c r="C10" s="9">
        <f t="shared" ref="C10" si="4">C9/B9-1</f>
        <v>0.1850109840590326</v>
      </c>
      <c r="D10" s="9">
        <f t="shared" ref="D10" si="5">D9/C9-1</f>
        <v>-2.9387298591465605E-4</v>
      </c>
      <c r="E10" s="9">
        <f t="shared" ref="E10" si="6">E9/D9-1</f>
        <v>0.11495629487005932</v>
      </c>
      <c r="F10" s="9">
        <f t="shared" ref="F10" si="7">F9/E9-1</f>
        <v>-1.7961132169187932E-2</v>
      </c>
    </row>
    <row r="11" spans="1:6" x14ac:dyDescent="0.25">
      <c r="A11" t="s">
        <v>7</v>
      </c>
      <c r="B11" s="3">
        <v>0.69699999999999995</v>
      </c>
      <c r="C11" s="3">
        <v>0.72250000000000003</v>
      </c>
      <c r="D11" s="3">
        <v>0.71079999999999999</v>
      </c>
      <c r="E11" s="3">
        <v>0.71599999999999997</v>
      </c>
      <c r="F11" s="3">
        <v>0.71079999999999999</v>
      </c>
    </row>
    <row r="12" spans="1:6" s="8" customFormat="1" ht="12.75" x14ac:dyDescent="0.2">
      <c r="A12" s="8" t="s">
        <v>5</v>
      </c>
      <c r="B12" s="14">
        <v>3.0333333333333212</v>
      </c>
      <c r="C12" s="7">
        <f t="shared" ref="C12" si="8">(C11-B11)*100</f>
        <v>2.5500000000000078</v>
      </c>
      <c r="D12" s="7">
        <f t="shared" ref="D12" si="9">(D11-C11)*100</f>
        <v>-1.1700000000000044</v>
      </c>
      <c r="E12" s="7">
        <f t="shared" ref="E12" si="10">(E11-D11)*100</f>
        <v>0.51999999999999824</v>
      </c>
      <c r="F12" s="7">
        <f t="shared" ref="F12" si="11">(F11-E11)*100</f>
        <v>-0.51999999999999824</v>
      </c>
    </row>
    <row r="13" spans="1:6" x14ac:dyDescent="0.25">
      <c r="A13" t="s">
        <v>8</v>
      </c>
      <c r="B13" s="2">
        <v>41.1</v>
      </c>
      <c r="C13" s="2">
        <v>45</v>
      </c>
      <c r="D13" s="2">
        <v>40.799999999999997</v>
      </c>
      <c r="E13" s="2">
        <v>49.9</v>
      </c>
      <c r="F13" s="2">
        <v>44.9</v>
      </c>
    </row>
    <row r="14" spans="1:6" s="8" customFormat="1" ht="12.75" x14ac:dyDescent="0.2">
      <c r="A14" s="8" t="s">
        <v>5</v>
      </c>
      <c r="B14" s="9">
        <v>0.29652996845425883</v>
      </c>
      <c r="C14" s="9">
        <f t="shared" ref="C14" si="12">C13/B13-1</f>
        <v>9.4890510948905105E-2</v>
      </c>
      <c r="D14" s="9">
        <f t="shared" ref="D14" si="13">D13/C13-1</f>
        <v>-9.3333333333333379E-2</v>
      </c>
      <c r="E14" s="9">
        <f t="shared" ref="E14" si="14">E13/D13-1</f>
        <v>0.22303921568627461</v>
      </c>
      <c r="F14" s="9">
        <f t="shared" ref="F14" si="15">F13/E13-1</f>
        <v>-0.1002004008016032</v>
      </c>
    </row>
    <row r="15" spans="1:6" x14ac:dyDescent="0.25">
      <c r="A15" t="s">
        <v>9</v>
      </c>
      <c r="B15" s="3">
        <v>0.23729792147806006</v>
      </c>
      <c r="C15" s="3">
        <f>C13/C7</f>
        <v>0.22727272727272727</v>
      </c>
      <c r="D15" s="3">
        <f>D13/D7</f>
        <v>0.20278330019880716</v>
      </c>
      <c r="E15" s="3">
        <f>E13/E7</f>
        <v>0.22406825325550067</v>
      </c>
      <c r="F15" s="3">
        <f>F13/F7</f>
        <v>0.2038129822968679</v>
      </c>
    </row>
    <row r="16" spans="1:6" s="8" customFormat="1" ht="12.75" x14ac:dyDescent="0.2">
      <c r="A16" s="8" t="s">
        <v>5</v>
      </c>
      <c r="B16" s="7">
        <v>2.3397786525293505</v>
      </c>
      <c r="C16" s="7">
        <f t="shared" ref="C16" si="16">(C15-B15)*100</f>
        <v>-1.0025194205332792</v>
      </c>
      <c r="D16" s="7">
        <f t="shared" ref="D16" si="17">(D15-C15)*100</f>
        <v>-2.44894270739201</v>
      </c>
      <c r="E16" s="7">
        <f t="shared" ref="E16" si="18">(E15-D15)*100</f>
        <v>2.1284953056693507</v>
      </c>
      <c r="F16" s="7">
        <f t="shared" ref="F16" si="19">(F15-E15)*100</f>
        <v>-2.0255270958632776</v>
      </c>
    </row>
    <row r="17" spans="1:6" x14ac:dyDescent="0.25">
      <c r="A17" t="s">
        <v>10</v>
      </c>
      <c r="B17" s="2">
        <v>40.6</v>
      </c>
      <c r="C17" s="2">
        <v>46</v>
      </c>
      <c r="D17" s="2">
        <v>42</v>
      </c>
      <c r="E17" s="2">
        <v>51.7</v>
      </c>
      <c r="F17" s="2">
        <v>47</v>
      </c>
    </row>
    <row r="18" spans="1:6" x14ac:dyDescent="0.25">
      <c r="A18" t="s">
        <v>11</v>
      </c>
      <c r="B18" s="2">
        <v>36.9</v>
      </c>
      <c r="C18" s="2">
        <v>42.9</v>
      </c>
      <c r="D18" s="2">
        <v>37.5</v>
      </c>
      <c r="E18" s="2">
        <v>45.2</v>
      </c>
      <c r="F18" s="2">
        <v>40.5</v>
      </c>
    </row>
    <row r="19" spans="1:6" s="8" customFormat="1" ht="12.75" x14ac:dyDescent="0.2">
      <c r="A19" s="8" t="s">
        <v>5</v>
      </c>
      <c r="B19" s="9">
        <v>0.17725880551301665</v>
      </c>
      <c r="C19" s="9">
        <f t="shared" ref="C19" si="20">C18/B18-1</f>
        <v>0.16260162601626016</v>
      </c>
      <c r="D19" s="9">
        <f t="shared" ref="D19" si="21">D18/C18-1</f>
        <v>-0.12587412587412583</v>
      </c>
      <c r="E19" s="9">
        <f t="shared" ref="E19" si="22">E18/D18-1</f>
        <v>0.20533333333333337</v>
      </c>
      <c r="F19" s="9">
        <f t="shared" ref="F19" si="23">F18/E18-1</f>
        <v>-0.10398230088495586</v>
      </c>
    </row>
    <row r="20" spans="1:6" x14ac:dyDescent="0.25">
      <c r="A20" t="s">
        <v>12</v>
      </c>
      <c r="B20" s="3">
        <v>0.21304849884526558</v>
      </c>
      <c r="C20" s="3">
        <f>C18/C7</f>
        <v>0.21666666666666665</v>
      </c>
      <c r="D20" s="3">
        <f>D18/D7</f>
        <v>0.18638170974155072</v>
      </c>
      <c r="E20" s="3">
        <f>E18/E7</f>
        <v>0.20296362819937139</v>
      </c>
      <c r="F20" s="3">
        <f>F18/F7</f>
        <v>0.18384021788470267</v>
      </c>
    </row>
    <row r="21" spans="1:6" s="8" customFormat="1" ht="12.75" x14ac:dyDescent="0.2">
      <c r="A21" s="8" t="s">
        <v>5</v>
      </c>
      <c r="B21" s="7">
        <v>0.1550523136763543</v>
      </c>
      <c r="C21" s="7">
        <f t="shared" ref="C21" si="24">(C20-B20)*100</f>
        <v>0.36181678214010637</v>
      </c>
      <c r="D21" s="7">
        <f t="shared" ref="D21" si="25">(D20-C20)*100</f>
        <v>-3.0284956925115929</v>
      </c>
      <c r="E21" s="7">
        <f t="shared" ref="E21" si="26">(E20-D20)*100</f>
        <v>1.658191845782067</v>
      </c>
      <c r="F21" s="7">
        <f t="shared" ref="F21" si="27">(F20-E20)*100</f>
        <v>-1.9123410314668714</v>
      </c>
    </row>
    <row r="22" spans="1:6" x14ac:dyDescent="0.25">
      <c r="A22" t="s">
        <v>13</v>
      </c>
      <c r="B22" s="5">
        <v>2.65</v>
      </c>
      <c r="C22" s="6">
        <v>3.02</v>
      </c>
      <c r="D22" s="6">
        <v>2.72</v>
      </c>
      <c r="E22" s="6">
        <v>3.3</v>
      </c>
      <c r="F22" s="6">
        <v>2.96</v>
      </c>
    </row>
    <row r="23" spans="1:6" s="8" customFormat="1" ht="12.75" x14ac:dyDescent="0.2">
      <c r="A23" s="8" t="s">
        <v>5</v>
      </c>
      <c r="B23" s="9">
        <v>0.15720524017467241</v>
      </c>
      <c r="C23" s="9">
        <f t="shared" ref="C23" si="28">C22/B22-1</f>
        <v>0.13962264150943393</v>
      </c>
      <c r="D23" s="9">
        <f t="shared" ref="D23" si="29">D22/C22-1</f>
        <v>-9.9337748344370813E-2</v>
      </c>
      <c r="E23" s="9">
        <f t="shared" ref="E23" si="30">E22/D22-1</f>
        <v>0.21323529411764697</v>
      </c>
      <c r="F23" s="9">
        <f t="shared" ref="F23" si="31">F22/E22-1</f>
        <v>-0.10303030303030303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2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2025-06-27T09:19:52Z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